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otillamookor-my.sharepoint.com/personal/parker_sammons_tillamookcounty_gov/Documents/Desktop/"/>
    </mc:Choice>
  </mc:AlternateContent>
  <xr:revisionPtr revIDLastSave="1" documentId="8_{07C8CFDB-4443-49E9-A3B0-9B310D04AEB6}" xr6:coauthVersionLast="47" xr6:coauthVersionMax="47" xr10:uidLastSave="{11E8FD0A-7E83-4117-B446-ACE42CFA133C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B61" i="1"/>
  <c r="B62" i="1" s="1"/>
  <c r="B63" i="1" s="1"/>
  <c r="F13" i="1"/>
  <c r="J13" i="1" s="1"/>
  <c r="F12" i="1"/>
  <c r="J12" i="1" s="1"/>
  <c r="D12" i="1"/>
  <c r="D48" i="1" s="1"/>
  <c r="F11" i="1"/>
  <c r="I11" i="1" s="1"/>
  <c r="D11" i="1"/>
  <c r="D47" i="1" s="1"/>
  <c r="F10" i="1"/>
  <c r="F46" i="1" s="1"/>
  <c r="E10" i="1"/>
  <c r="E46" i="1" s="1"/>
  <c r="F9" i="1"/>
  <c r="G9" i="1" s="1"/>
  <c r="J8" i="1"/>
  <c r="I8" i="1"/>
  <c r="H8" i="1"/>
  <c r="G8" i="1"/>
  <c r="E11" i="1" l="1"/>
  <c r="E47" i="1" s="1"/>
  <c r="D13" i="1"/>
  <c r="D22" i="1" s="1"/>
  <c r="E13" i="1"/>
  <c r="E22" i="1" s="1"/>
  <c r="E12" i="1"/>
  <c r="E48" i="1" s="1"/>
  <c r="C13" i="1"/>
  <c r="C22" i="1" s="1"/>
  <c r="I12" i="1"/>
  <c r="I48" i="1" s="1"/>
  <c r="I9" i="1"/>
  <c r="I45" i="1" s="1"/>
  <c r="J9" i="1"/>
  <c r="J45" i="1" s="1"/>
  <c r="C10" i="1"/>
  <c r="C46" i="1" s="1"/>
  <c r="D10" i="1"/>
  <c r="D46" i="1" s="1"/>
  <c r="E49" i="1"/>
  <c r="F49" i="1"/>
  <c r="G10" i="1"/>
  <c r="G46" i="1" s="1"/>
  <c r="H10" i="1"/>
  <c r="H19" i="1" s="1"/>
  <c r="I10" i="1"/>
  <c r="I28" i="1" s="1"/>
  <c r="I37" i="1" s="1"/>
  <c r="G12" i="1"/>
  <c r="G48" i="1" s="1"/>
  <c r="H12" i="1"/>
  <c r="H48" i="1" s="1"/>
  <c r="H9" i="1"/>
  <c r="H45" i="1" s="1"/>
  <c r="J10" i="1"/>
  <c r="J28" i="1" s="1"/>
  <c r="J37" i="1" s="1"/>
  <c r="I47" i="1"/>
  <c r="I29" i="1"/>
  <c r="I38" i="1" s="1"/>
  <c r="I20" i="1"/>
  <c r="J48" i="1"/>
  <c r="J30" i="1"/>
  <c r="J39" i="1" s="1"/>
  <c r="J21" i="1"/>
  <c r="G45" i="1"/>
  <c r="G27" i="1"/>
  <c r="G36" i="1" s="1"/>
  <c r="G18" i="1"/>
  <c r="J31" i="1"/>
  <c r="J40" i="1" s="1"/>
  <c r="J22" i="1"/>
  <c r="J49" i="1"/>
  <c r="C11" i="1"/>
  <c r="G13" i="1"/>
  <c r="G19" i="1"/>
  <c r="H28" i="1"/>
  <c r="H37" i="1" s="1"/>
  <c r="H46" i="1"/>
  <c r="I19" i="1"/>
  <c r="E31" i="1"/>
  <c r="E40" i="1" s="1"/>
  <c r="I46" i="1"/>
  <c r="F22" i="1"/>
  <c r="H13" i="1"/>
  <c r="D20" i="1"/>
  <c r="D29" i="1"/>
  <c r="D38" i="1" s="1"/>
  <c r="I13" i="1"/>
  <c r="E20" i="1"/>
  <c r="E29" i="1"/>
  <c r="E38" i="1" s="1"/>
  <c r="J11" i="1"/>
  <c r="F18" i="1"/>
  <c r="F27" i="1"/>
  <c r="F36" i="1" s="1"/>
  <c r="F45" i="1"/>
  <c r="F31" i="1"/>
  <c r="F40" i="1" s="1"/>
  <c r="F20" i="1"/>
  <c r="F29" i="1"/>
  <c r="F38" i="1" s="1"/>
  <c r="F47" i="1"/>
  <c r="C9" i="1"/>
  <c r="G11" i="1"/>
  <c r="D9" i="1"/>
  <c r="H11" i="1"/>
  <c r="E9" i="1"/>
  <c r="C12" i="1"/>
  <c r="C62" i="1"/>
  <c r="C63" i="1" s="1"/>
  <c r="D62" i="1"/>
  <c r="D63" i="1" s="1"/>
  <c r="D21" i="1"/>
  <c r="D30" i="1"/>
  <c r="D39" i="1" s="1"/>
  <c r="E30" i="1"/>
  <c r="E39" i="1" s="1"/>
  <c r="F21" i="1"/>
  <c r="J27" i="1"/>
  <c r="J36" i="1" s="1"/>
  <c r="F30" i="1"/>
  <c r="F39" i="1" s="1"/>
  <c r="F48" i="1"/>
  <c r="C28" i="1"/>
  <c r="C37" i="1" s="1"/>
  <c r="E19" i="1"/>
  <c r="I21" i="1"/>
  <c r="E28" i="1"/>
  <c r="E37" i="1" s="1"/>
  <c r="I30" i="1"/>
  <c r="I39" i="1" s="1"/>
  <c r="F19" i="1"/>
  <c r="F28" i="1"/>
  <c r="F37" i="1" s="1"/>
  <c r="I27" i="1" l="1"/>
  <c r="I36" i="1" s="1"/>
  <c r="J46" i="1"/>
  <c r="C19" i="1"/>
  <c r="G21" i="1"/>
  <c r="I18" i="1"/>
  <c r="E21" i="1"/>
  <c r="J18" i="1"/>
  <c r="D31" i="1"/>
  <c r="D40" i="1" s="1"/>
  <c r="D49" i="1"/>
  <c r="C31" i="1"/>
  <c r="C40" i="1" s="1"/>
  <c r="C49" i="1"/>
  <c r="H27" i="1"/>
  <c r="H36" i="1" s="1"/>
  <c r="J19" i="1"/>
  <c r="H30" i="1"/>
  <c r="H39" i="1" s="1"/>
  <c r="H18" i="1"/>
  <c r="D28" i="1"/>
  <c r="D37" i="1" s="1"/>
  <c r="G28" i="1"/>
  <c r="G37" i="1" s="1"/>
  <c r="H21" i="1"/>
  <c r="D19" i="1"/>
  <c r="G30" i="1"/>
  <c r="G39" i="1" s="1"/>
  <c r="G49" i="1"/>
  <c r="G31" i="1"/>
  <c r="G40" i="1" s="1"/>
  <c r="G22" i="1"/>
  <c r="C48" i="1"/>
  <c r="C30" i="1"/>
  <c r="C39" i="1" s="1"/>
  <c r="C21" i="1"/>
  <c r="B64" i="1"/>
  <c r="C47" i="1"/>
  <c r="C29" i="1"/>
  <c r="C38" i="1" s="1"/>
  <c r="C20" i="1"/>
  <c r="D64" i="1"/>
  <c r="J47" i="1"/>
  <c r="J29" i="1"/>
  <c r="J38" i="1" s="1"/>
  <c r="J20" i="1"/>
  <c r="I22" i="1"/>
  <c r="I31" i="1"/>
  <c r="I40" i="1" s="1"/>
  <c r="I49" i="1"/>
  <c r="D45" i="1"/>
  <c r="D27" i="1"/>
  <c r="D36" i="1" s="1"/>
  <c r="D18" i="1"/>
  <c r="H22" i="1"/>
  <c r="H31" i="1"/>
  <c r="H40" i="1" s="1"/>
  <c r="H49" i="1"/>
  <c r="E45" i="1"/>
  <c r="E27" i="1"/>
  <c r="E36" i="1" s="1"/>
  <c r="E18" i="1"/>
  <c r="H47" i="1"/>
  <c r="H29" i="1"/>
  <c r="H38" i="1" s="1"/>
  <c r="H20" i="1"/>
  <c r="G47" i="1"/>
  <c r="G29" i="1"/>
  <c r="G38" i="1" s="1"/>
  <c r="G20" i="1"/>
  <c r="C45" i="1"/>
  <c r="C27" i="1"/>
  <c r="C36" i="1" s="1"/>
  <c r="C18" i="1"/>
  <c r="C64" i="1"/>
</calcChain>
</file>

<file path=xl/sharedStrings.xml><?xml version="1.0" encoding="utf-8"?>
<sst xmlns="http://schemas.openxmlformats.org/spreadsheetml/2006/main" count="52" uniqueCount="28">
  <si>
    <t xml:space="preserve">Income </t>
  </si>
  <si>
    <t>1 Person</t>
  </si>
  <si>
    <t xml:space="preserve">2 Person </t>
  </si>
  <si>
    <t xml:space="preserve">3 Person </t>
  </si>
  <si>
    <t xml:space="preserve">4 Person </t>
  </si>
  <si>
    <t xml:space="preserve">5 person </t>
  </si>
  <si>
    <t xml:space="preserve">6 Person </t>
  </si>
  <si>
    <t xml:space="preserve">7 Person </t>
  </si>
  <si>
    <t>8 Person</t>
  </si>
  <si>
    <t xml:space="preserve">Rent </t>
  </si>
  <si>
    <t>Income</t>
  </si>
  <si>
    <t xml:space="preserve">Rent Limits </t>
  </si>
  <si>
    <t xml:space="preserve">Bedroom Rent Limits </t>
  </si>
  <si>
    <t xml:space="preserve">0 - Studio </t>
  </si>
  <si>
    <t xml:space="preserve">1 Bed </t>
  </si>
  <si>
    <t xml:space="preserve">2 Bed </t>
  </si>
  <si>
    <t xml:space="preserve">3 Bed </t>
  </si>
  <si>
    <t xml:space="preserve">4 Bed </t>
  </si>
  <si>
    <t xml:space="preserve">5 Bed </t>
  </si>
  <si>
    <t xml:space="preserve">6 Bed </t>
  </si>
  <si>
    <t>7 Bed</t>
  </si>
  <si>
    <t xml:space="preserve">Quick AMI Tool </t>
  </si>
  <si>
    <t>Hourly Wage</t>
  </si>
  <si>
    <t xml:space="preserve">Annual Salary </t>
  </si>
  <si>
    <t>Monthy Salary</t>
  </si>
  <si>
    <t xml:space="preserve">Unburdened Rent </t>
  </si>
  <si>
    <t xml:space="preserve">AMI Percentile </t>
  </si>
  <si>
    <t xml:space="preserve">*Tillamook County AMI is calculated using HUD’s methodology which is available for review at: 
https://www.huduser.gov/portal/datasets/il.html#faqmethodchange_2024
Tillamook County AMI and rent limits will be updated as HUD releases new AMI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</si>
</sst>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9" fontId="2" fillId="0" borderId="0" xfId="0" applyNumberFormat="1" applyFont="1" applyAlignment="1">
      <alignment horizontal="right"/>
    </xf>
    <xf numFmtId="9" fontId="2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7" xfId="0" applyNumberFormat="1" applyFont="1" applyBorder="1" applyAlignment="1">
      <alignment horizontal="right"/>
    </xf>
    <xf numFmtId="9" fontId="2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9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9" fontId="1" fillId="0" borderId="0" xfId="0" applyNumberFormat="1" applyFont="1"/>
    <xf numFmtId="9" fontId="1" fillId="0" borderId="12" xfId="0" applyNumberFormat="1" applyFont="1" applyBorder="1"/>
    <xf numFmtId="0" fontId="2" fillId="0" borderId="13" xfId="0" applyFont="1" applyBorder="1"/>
    <xf numFmtId="0" fontId="2" fillId="0" borderId="14" xfId="0" applyFont="1" applyBorder="1"/>
    <xf numFmtId="9" fontId="2" fillId="0" borderId="2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9" fontId="2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11" xfId="0" applyFont="1" applyBorder="1"/>
    <xf numFmtId="9" fontId="2" fillId="0" borderId="1" xfId="0" applyNumberFormat="1" applyFont="1" applyBorder="1" applyAlignment="1">
      <alignment horizontal="right"/>
    </xf>
    <xf numFmtId="9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9" fontId="1" fillId="0" borderId="16" xfId="0" applyNumberFormat="1" applyFont="1" applyBorder="1"/>
    <xf numFmtId="0" fontId="2" fillId="5" borderId="15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9" fontId="2" fillId="0" borderId="0" xfId="0" applyNumberFormat="1" applyFont="1" applyAlignment="1">
      <alignment horizontal="left" vertical="top" wrapText="1"/>
    </xf>
    <xf numFmtId="9" fontId="2" fillId="0" borderId="0" xfId="0" applyNumberFormat="1" applyFont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1" xfId="0" applyFont="1" applyFill="1" applyBorder="1" applyAlignment="1">
      <alignment horizontal="center"/>
    </xf>
    <xf numFmtId="0" fontId="3" fillId="0" borderId="1" xfId="0" applyFont="1" applyBorder="1"/>
    <xf numFmtId="0" fontId="2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4" borderId="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5:N80"/>
  <sheetViews>
    <sheetView showGridLines="0" tabSelected="1" topLeftCell="A34" zoomScale="115" zoomScaleNormal="115" workbookViewId="0">
      <selection activeCell="D60" sqref="D60"/>
    </sheetView>
  </sheetViews>
  <sheetFormatPr defaultColWidth="12.5703125" defaultRowHeight="15.75" customHeight="1" x14ac:dyDescent="0.2"/>
  <cols>
    <col min="1" max="1" width="16.42578125" customWidth="1"/>
    <col min="2" max="2" width="11.42578125" customWidth="1"/>
  </cols>
  <sheetData>
    <row r="5" spans="1:14" ht="12.75" hidden="1" x14ac:dyDescent="0.2">
      <c r="A5" s="1"/>
      <c r="B5" s="2"/>
      <c r="C5" s="2"/>
      <c r="D5" s="2"/>
      <c r="E5" s="2"/>
      <c r="F5" s="2"/>
      <c r="G5" s="2"/>
      <c r="H5" s="2"/>
      <c r="I5" s="2"/>
      <c r="J5" s="2"/>
    </row>
    <row r="6" spans="1:14" ht="12.75" hidden="1" x14ac:dyDescent="0.2">
      <c r="A6" s="3"/>
      <c r="B6" s="44" t="s">
        <v>0</v>
      </c>
      <c r="C6" s="45"/>
      <c r="D6" s="45"/>
      <c r="E6" s="45"/>
      <c r="F6" s="45"/>
      <c r="G6" s="45"/>
      <c r="H6" s="45"/>
      <c r="I6" s="45"/>
      <c r="J6" s="45"/>
    </row>
    <row r="7" spans="1:14" ht="12.75" hidden="1" x14ac:dyDescent="0.2">
      <c r="A7" s="1"/>
      <c r="B7" s="4"/>
      <c r="C7" s="5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7" t="s">
        <v>8</v>
      </c>
    </row>
    <row r="8" spans="1:14" ht="12.75" hidden="1" x14ac:dyDescent="0.2">
      <c r="A8" s="8"/>
      <c r="B8" s="9">
        <v>0.5</v>
      </c>
      <c r="C8" s="10">
        <v>28350</v>
      </c>
      <c r="D8" s="10">
        <v>32400</v>
      </c>
      <c r="E8" s="10">
        <v>36450</v>
      </c>
      <c r="F8" s="10">
        <v>40450</v>
      </c>
      <c r="G8" s="10">
        <f t="shared" ref="G8:G13" si="0">F8*1.08</f>
        <v>43686</v>
      </c>
      <c r="H8" s="10">
        <f t="shared" ref="H8:H13" si="1">F8*1.16</f>
        <v>46922</v>
      </c>
      <c r="I8" s="10">
        <f t="shared" ref="I8:I13" si="2">F8*1.24</f>
        <v>50158</v>
      </c>
      <c r="J8" s="11">
        <f t="shared" ref="J8:J13" si="3">F8*1.32</f>
        <v>53394</v>
      </c>
    </row>
    <row r="9" spans="1:14" ht="12.75" hidden="1" x14ac:dyDescent="0.2">
      <c r="A9" s="8"/>
      <c r="B9" s="12">
        <v>0.8</v>
      </c>
      <c r="C9" s="10">
        <f t="shared" ref="C9:C13" si="4">F9*0.7</f>
        <v>45304</v>
      </c>
      <c r="D9" s="10">
        <f t="shared" ref="D9:D13" si="5">F9*0.8</f>
        <v>51776</v>
      </c>
      <c r="E9" s="10">
        <f t="shared" ref="E9:E13" si="6">F9*0.9</f>
        <v>58248</v>
      </c>
      <c r="F9" s="10">
        <f>F8*N9</f>
        <v>64720</v>
      </c>
      <c r="G9" s="10">
        <f t="shared" si="0"/>
        <v>69897.600000000006</v>
      </c>
      <c r="H9" s="10">
        <f t="shared" si="1"/>
        <v>75075.199999999997</v>
      </c>
      <c r="I9" s="10">
        <f t="shared" si="2"/>
        <v>80252.800000000003</v>
      </c>
      <c r="J9" s="11">
        <f t="shared" si="3"/>
        <v>85430.400000000009</v>
      </c>
      <c r="N9" s="13">
        <v>1.6</v>
      </c>
    </row>
    <row r="10" spans="1:14" ht="12.75" hidden="1" x14ac:dyDescent="0.2">
      <c r="A10" s="8"/>
      <c r="B10" s="12">
        <v>0.9</v>
      </c>
      <c r="C10" s="10">
        <f t="shared" si="4"/>
        <v>50967</v>
      </c>
      <c r="D10" s="10">
        <f t="shared" si="5"/>
        <v>58248</v>
      </c>
      <c r="E10" s="10">
        <f t="shared" si="6"/>
        <v>65529</v>
      </c>
      <c r="F10" s="10">
        <f>F8*N10</f>
        <v>72810</v>
      </c>
      <c r="G10" s="10">
        <f t="shared" si="0"/>
        <v>78634.8</v>
      </c>
      <c r="H10" s="10">
        <f t="shared" si="1"/>
        <v>84459.599999999991</v>
      </c>
      <c r="I10" s="10">
        <f t="shared" si="2"/>
        <v>90284.4</v>
      </c>
      <c r="J10" s="11">
        <f t="shared" si="3"/>
        <v>96109.200000000012</v>
      </c>
      <c r="N10" s="13">
        <v>1.8</v>
      </c>
    </row>
    <row r="11" spans="1:14" ht="12.75" hidden="1" x14ac:dyDescent="0.2">
      <c r="A11" s="8"/>
      <c r="B11" s="12">
        <v>1</v>
      </c>
      <c r="C11" s="10">
        <f t="shared" si="4"/>
        <v>56630</v>
      </c>
      <c r="D11" s="10">
        <f t="shared" si="5"/>
        <v>64720</v>
      </c>
      <c r="E11" s="10">
        <f t="shared" si="6"/>
        <v>72810</v>
      </c>
      <c r="F11" s="14">
        <f>F8*N11</f>
        <v>80900</v>
      </c>
      <c r="G11" s="10">
        <f t="shared" si="0"/>
        <v>87372</v>
      </c>
      <c r="H11" s="10">
        <f t="shared" si="1"/>
        <v>93844</v>
      </c>
      <c r="I11" s="10">
        <f t="shared" si="2"/>
        <v>100316</v>
      </c>
      <c r="J11" s="11">
        <f t="shared" si="3"/>
        <v>106788</v>
      </c>
      <c r="N11" s="13">
        <v>2</v>
      </c>
    </row>
    <row r="12" spans="1:14" ht="12.75" hidden="1" x14ac:dyDescent="0.2">
      <c r="A12" s="8"/>
      <c r="B12" s="12">
        <v>1.1000000000000001</v>
      </c>
      <c r="C12" s="10">
        <f t="shared" si="4"/>
        <v>62292.999999999993</v>
      </c>
      <c r="D12" s="10">
        <f t="shared" si="5"/>
        <v>71192</v>
      </c>
      <c r="E12" s="10">
        <f t="shared" si="6"/>
        <v>80091</v>
      </c>
      <c r="F12" s="10">
        <f>F8*N12</f>
        <v>88990</v>
      </c>
      <c r="G12" s="10">
        <f t="shared" si="0"/>
        <v>96109.200000000012</v>
      </c>
      <c r="H12" s="10">
        <f t="shared" si="1"/>
        <v>103228.4</v>
      </c>
      <c r="I12" s="10">
        <f t="shared" si="2"/>
        <v>110347.6</v>
      </c>
      <c r="J12" s="11">
        <f t="shared" si="3"/>
        <v>117466.8</v>
      </c>
      <c r="N12" s="13">
        <v>2.2000000000000002</v>
      </c>
    </row>
    <row r="13" spans="1:14" ht="12.75" hidden="1" x14ac:dyDescent="0.2">
      <c r="A13" s="8"/>
      <c r="B13" s="15">
        <v>1.2</v>
      </c>
      <c r="C13" s="16">
        <f t="shared" si="4"/>
        <v>67956</v>
      </c>
      <c r="D13" s="16">
        <f t="shared" si="5"/>
        <v>77664</v>
      </c>
      <c r="E13" s="16">
        <f t="shared" si="6"/>
        <v>87372</v>
      </c>
      <c r="F13" s="16">
        <f>F8*N13</f>
        <v>97080</v>
      </c>
      <c r="G13" s="16">
        <f t="shared" si="0"/>
        <v>104846.40000000001</v>
      </c>
      <c r="H13" s="16">
        <f t="shared" si="1"/>
        <v>112612.79999999999</v>
      </c>
      <c r="I13" s="16">
        <f t="shared" si="2"/>
        <v>120379.2</v>
      </c>
      <c r="J13" s="17">
        <f t="shared" si="3"/>
        <v>128145.60000000001</v>
      </c>
      <c r="N13" s="18">
        <v>2.4</v>
      </c>
    </row>
    <row r="14" spans="1:14" ht="12.75" hidden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ht="12.75" hidden="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4" ht="12.75" hidden="1" x14ac:dyDescent="0.2">
      <c r="A16" s="3"/>
      <c r="B16" s="46" t="s">
        <v>9</v>
      </c>
      <c r="C16" s="47"/>
      <c r="D16" s="47"/>
      <c r="E16" s="47"/>
      <c r="F16" s="47"/>
      <c r="G16" s="47"/>
      <c r="H16" s="47"/>
      <c r="I16" s="47"/>
      <c r="J16" s="47"/>
    </row>
    <row r="17" spans="1:10" ht="12.75" hidden="1" x14ac:dyDescent="0.2">
      <c r="A17" s="19"/>
      <c r="B17" s="20"/>
      <c r="C17" s="21" t="s">
        <v>1</v>
      </c>
      <c r="D17" s="21" t="s">
        <v>2</v>
      </c>
      <c r="E17" s="21" t="s">
        <v>3</v>
      </c>
      <c r="F17" s="21" t="s">
        <v>4</v>
      </c>
      <c r="G17" s="21" t="s">
        <v>5</v>
      </c>
      <c r="H17" s="21" t="s">
        <v>6</v>
      </c>
      <c r="I17" s="21" t="s">
        <v>7</v>
      </c>
      <c r="J17" s="22" t="s">
        <v>8</v>
      </c>
    </row>
    <row r="18" spans="1:10" ht="12.75" hidden="1" x14ac:dyDescent="0.2">
      <c r="A18" s="8"/>
      <c r="B18" s="23">
        <v>0.8</v>
      </c>
      <c r="C18" s="24">
        <f t="shared" ref="C18:J18" si="7">(C9/12)*0.3</f>
        <v>1132.5999999999999</v>
      </c>
      <c r="D18" s="25">
        <f t="shared" si="7"/>
        <v>1294.4000000000001</v>
      </c>
      <c r="E18" s="25">
        <f t="shared" si="7"/>
        <v>1456.2</v>
      </c>
      <c r="F18" s="25">
        <f t="shared" si="7"/>
        <v>1617.9999999999998</v>
      </c>
      <c r="G18" s="25">
        <f t="shared" si="7"/>
        <v>1747.44</v>
      </c>
      <c r="H18" s="25">
        <f t="shared" si="7"/>
        <v>1876.8799999999999</v>
      </c>
      <c r="I18" s="25">
        <f t="shared" si="7"/>
        <v>2006.32</v>
      </c>
      <c r="J18" s="26">
        <f t="shared" si="7"/>
        <v>2135.7600000000002</v>
      </c>
    </row>
    <row r="19" spans="1:10" ht="12.75" hidden="1" x14ac:dyDescent="0.2">
      <c r="A19" s="8"/>
      <c r="B19" s="23">
        <v>0.9</v>
      </c>
      <c r="C19" s="27">
        <f t="shared" ref="C19:J19" si="8">(C10/12)*0.3</f>
        <v>1274.175</v>
      </c>
      <c r="D19" s="10">
        <f t="shared" si="8"/>
        <v>1456.2</v>
      </c>
      <c r="E19" s="10">
        <f t="shared" si="8"/>
        <v>1638.2249999999999</v>
      </c>
      <c r="F19" s="10">
        <f t="shared" si="8"/>
        <v>1820.25</v>
      </c>
      <c r="G19" s="10">
        <f t="shared" si="8"/>
        <v>1965.8700000000001</v>
      </c>
      <c r="H19" s="10">
        <f t="shared" si="8"/>
        <v>2111.4899999999998</v>
      </c>
      <c r="I19" s="10">
        <f t="shared" si="8"/>
        <v>2257.1099999999997</v>
      </c>
      <c r="J19" s="11">
        <f t="shared" si="8"/>
        <v>2402.7300000000005</v>
      </c>
    </row>
    <row r="20" spans="1:10" ht="12.75" hidden="1" x14ac:dyDescent="0.2">
      <c r="A20" s="8"/>
      <c r="B20" s="23">
        <v>1</v>
      </c>
      <c r="C20" s="27">
        <f t="shared" ref="C20:J20" si="9">(C11/12)*0.3</f>
        <v>1415.75</v>
      </c>
      <c r="D20" s="10">
        <f t="shared" si="9"/>
        <v>1617.9999999999998</v>
      </c>
      <c r="E20" s="10">
        <f t="shared" si="9"/>
        <v>1820.25</v>
      </c>
      <c r="F20" s="10">
        <f t="shared" si="9"/>
        <v>2022.5</v>
      </c>
      <c r="G20" s="10">
        <f t="shared" si="9"/>
        <v>2184.2999999999997</v>
      </c>
      <c r="H20" s="10">
        <f t="shared" si="9"/>
        <v>2346.1</v>
      </c>
      <c r="I20" s="10">
        <f t="shared" si="9"/>
        <v>2507.8999999999996</v>
      </c>
      <c r="J20" s="11">
        <f t="shared" si="9"/>
        <v>2669.7</v>
      </c>
    </row>
    <row r="21" spans="1:10" ht="12.75" hidden="1" x14ac:dyDescent="0.2">
      <c r="A21" s="8"/>
      <c r="B21" s="23">
        <v>1.1000000000000001</v>
      </c>
      <c r="C21" s="27">
        <f t="shared" ref="C21:J21" si="10">(C12/12)*0.3</f>
        <v>1557.3249999999998</v>
      </c>
      <c r="D21" s="10">
        <f t="shared" si="10"/>
        <v>1779.8</v>
      </c>
      <c r="E21" s="10">
        <f t="shared" si="10"/>
        <v>2002.2749999999999</v>
      </c>
      <c r="F21" s="10">
        <f t="shared" si="10"/>
        <v>2224.75</v>
      </c>
      <c r="G21" s="10">
        <f t="shared" si="10"/>
        <v>2402.7300000000005</v>
      </c>
      <c r="H21" s="10">
        <f t="shared" si="10"/>
        <v>2580.71</v>
      </c>
      <c r="I21" s="10">
        <f t="shared" si="10"/>
        <v>2758.69</v>
      </c>
      <c r="J21" s="11">
        <f t="shared" si="10"/>
        <v>2936.6699999999996</v>
      </c>
    </row>
    <row r="22" spans="1:10" ht="12.75" hidden="1" x14ac:dyDescent="0.2">
      <c r="A22" s="8"/>
      <c r="B22" s="28">
        <v>1.2</v>
      </c>
      <c r="C22" s="29">
        <f t="shared" ref="C22:J22" si="11">(C13/12)*0.3</f>
        <v>1698.8999999999999</v>
      </c>
      <c r="D22" s="16">
        <f t="shared" si="11"/>
        <v>1941.6</v>
      </c>
      <c r="E22" s="16">
        <f t="shared" si="11"/>
        <v>2184.2999999999997</v>
      </c>
      <c r="F22" s="16">
        <f t="shared" si="11"/>
        <v>2427</v>
      </c>
      <c r="G22" s="16">
        <f t="shared" si="11"/>
        <v>2621.1600000000003</v>
      </c>
      <c r="H22" s="16">
        <f t="shared" si="11"/>
        <v>2815.3199999999997</v>
      </c>
      <c r="I22" s="16">
        <f t="shared" si="11"/>
        <v>3009.48</v>
      </c>
      <c r="J22" s="17">
        <f t="shared" si="11"/>
        <v>3203.6400000000003</v>
      </c>
    </row>
    <row r="23" spans="1:10" ht="12.75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2.75" hidden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x14ac:dyDescent="0.2">
      <c r="A25" s="3"/>
      <c r="B25" s="48" t="s">
        <v>10</v>
      </c>
      <c r="C25" s="49"/>
      <c r="D25" s="49"/>
      <c r="E25" s="49"/>
      <c r="F25" s="49"/>
      <c r="G25" s="49"/>
      <c r="H25" s="49"/>
      <c r="I25" s="49"/>
      <c r="J25" s="50"/>
    </row>
    <row r="26" spans="1:10" ht="12.75" x14ac:dyDescent="0.2">
      <c r="A26" s="19"/>
      <c r="B26" s="20"/>
      <c r="C26" s="36" t="s">
        <v>1</v>
      </c>
      <c r="D26" s="36" t="s">
        <v>2</v>
      </c>
      <c r="E26" s="36" t="s">
        <v>3</v>
      </c>
      <c r="F26" s="36" t="s">
        <v>4</v>
      </c>
      <c r="G26" s="36" t="s">
        <v>5</v>
      </c>
      <c r="H26" s="36" t="s">
        <v>6</v>
      </c>
      <c r="I26" s="36" t="s">
        <v>7</v>
      </c>
      <c r="J26" s="37" t="s">
        <v>8</v>
      </c>
    </row>
    <row r="27" spans="1:10" ht="12.75" x14ac:dyDescent="0.2">
      <c r="A27" s="8"/>
      <c r="B27" s="12">
        <v>0.8</v>
      </c>
      <c r="C27" s="24">
        <f t="shared" ref="C27:J27" si="12">ROUNDUP(C9/50,0)*50</f>
        <v>45350</v>
      </c>
      <c r="D27" s="25">
        <f t="shared" si="12"/>
        <v>51800</v>
      </c>
      <c r="E27" s="25">
        <f t="shared" si="12"/>
        <v>58250</v>
      </c>
      <c r="F27" s="25">
        <f t="shared" si="12"/>
        <v>64750</v>
      </c>
      <c r="G27" s="25">
        <f t="shared" si="12"/>
        <v>69900</v>
      </c>
      <c r="H27" s="25">
        <f t="shared" si="12"/>
        <v>75100</v>
      </c>
      <c r="I27" s="25">
        <f t="shared" si="12"/>
        <v>80300</v>
      </c>
      <c r="J27" s="26">
        <f t="shared" si="12"/>
        <v>85450</v>
      </c>
    </row>
    <row r="28" spans="1:10" ht="12.75" x14ac:dyDescent="0.2">
      <c r="A28" s="8"/>
      <c r="B28" s="12">
        <v>0.9</v>
      </c>
      <c r="C28" s="27">
        <f t="shared" ref="C28:J28" si="13">ROUNDUP(C10/50,0)*50</f>
        <v>51000</v>
      </c>
      <c r="D28" s="10">
        <f t="shared" si="13"/>
        <v>58250</v>
      </c>
      <c r="E28" s="10">
        <f t="shared" si="13"/>
        <v>65550</v>
      </c>
      <c r="F28" s="10">
        <f t="shared" si="13"/>
        <v>72850</v>
      </c>
      <c r="G28" s="10">
        <f t="shared" si="13"/>
        <v>78650</v>
      </c>
      <c r="H28" s="10">
        <f t="shared" si="13"/>
        <v>84500</v>
      </c>
      <c r="I28" s="10">
        <f t="shared" si="13"/>
        <v>90300</v>
      </c>
      <c r="J28" s="11">
        <f t="shared" si="13"/>
        <v>96150</v>
      </c>
    </row>
    <row r="29" spans="1:10" ht="12.75" x14ac:dyDescent="0.2">
      <c r="A29" s="8"/>
      <c r="B29" s="12">
        <v>1</v>
      </c>
      <c r="C29" s="27">
        <f t="shared" ref="C29:J29" si="14">ROUNDUP(C11/50,0)*50</f>
        <v>56650</v>
      </c>
      <c r="D29" s="10">
        <f t="shared" si="14"/>
        <v>64750</v>
      </c>
      <c r="E29" s="10">
        <f t="shared" si="14"/>
        <v>72850</v>
      </c>
      <c r="F29" s="10">
        <f t="shared" si="14"/>
        <v>80900</v>
      </c>
      <c r="G29" s="10">
        <f t="shared" si="14"/>
        <v>87400</v>
      </c>
      <c r="H29" s="10">
        <f t="shared" si="14"/>
        <v>93850</v>
      </c>
      <c r="I29" s="10">
        <f t="shared" si="14"/>
        <v>100350</v>
      </c>
      <c r="J29" s="11">
        <f t="shared" si="14"/>
        <v>106800</v>
      </c>
    </row>
    <row r="30" spans="1:10" ht="12.75" x14ac:dyDescent="0.2">
      <c r="A30" s="8"/>
      <c r="B30" s="12">
        <v>1.1000000000000001</v>
      </c>
      <c r="C30" s="27">
        <f t="shared" ref="C30:J30" si="15">ROUNDUP(C12/50,0)*50</f>
        <v>62300</v>
      </c>
      <c r="D30" s="10">
        <f t="shared" si="15"/>
        <v>71200</v>
      </c>
      <c r="E30" s="10">
        <f t="shared" si="15"/>
        <v>80100</v>
      </c>
      <c r="F30" s="10">
        <f t="shared" si="15"/>
        <v>89000</v>
      </c>
      <c r="G30" s="10">
        <f t="shared" si="15"/>
        <v>96150</v>
      </c>
      <c r="H30" s="10">
        <f t="shared" si="15"/>
        <v>103250</v>
      </c>
      <c r="I30" s="10">
        <f t="shared" si="15"/>
        <v>110350</v>
      </c>
      <c r="J30" s="11">
        <f t="shared" si="15"/>
        <v>117500</v>
      </c>
    </row>
    <row r="31" spans="1:10" ht="12.75" x14ac:dyDescent="0.2">
      <c r="A31" s="8"/>
      <c r="B31" s="15">
        <v>1.2</v>
      </c>
      <c r="C31" s="29">
        <f t="shared" ref="C31:J31" si="16">ROUNDUP(C13/50,0)*50</f>
        <v>68000</v>
      </c>
      <c r="D31" s="16">
        <f t="shared" si="16"/>
        <v>77700</v>
      </c>
      <c r="E31" s="16">
        <f t="shared" si="16"/>
        <v>87400</v>
      </c>
      <c r="F31" s="16">
        <f t="shared" si="16"/>
        <v>97100</v>
      </c>
      <c r="G31" s="16">
        <f t="shared" si="16"/>
        <v>104850</v>
      </c>
      <c r="H31" s="16">
        <f t="shared" si="16"/>
        <v>112650</v>
      </c>
      <c r="I31" s="16">
        <f t="shared" si="16"/>
        <v>120400</v>
      </c>
      <c r="J31" s="17">
        <f t="shared" si="16"/>
        <v>128150</v>
      </c>
    </row>
    <row r="32" spans="1:10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x14ac:dyDescent="0.2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x14ac:dyDescent="0.2">
      <c r="A34" s="3"/>
      <c r="B34" s="51" t="s">
        <v>11</v>
      </c>
      <c r="C34" s="49"/>
      <c r="D34" s="49"/>
      <c r="E34" s="49"/>
      <c r="F34" s="49"/>
      <c r="G34" s="49"/>
      <c r="H34" s="49"/>
      <c r="I34" s="49"/>
      <c r="J34" s="50"/>
    </row>
    <row r="35" spans="1:10" ht="12.75" x14ac:dyDescent="0.2">
      <c r="A35" s="19"/>
      <c r="B35" s="20"/>
      <c r="C35" s="36" t="s">
        <v>1</v>
      </c>
      <c r="D35" s="36" t="s">
        <v>2</v>
      </c>
      <c r="E35" s="36" t="s">
        <v>3</v>
      </c>
      <c r="F35" s="36" t="s">
        <v>4</v>
      </c>
      <c r="G35" s="36" t="s">
        <v>5</v>
      </c>
      <c r="H35" s="36" t="s">
        <v>6</v>
      </c>
      <c r="I35" s="36" t="s">
        <v>7</v>
      </c>
      <c r="J35" s="37" t="s">
        <v>8</v>
      </c>
    </row>
    <row r="36" spans="1:10" ht="12.75" x14ac:dyDescent="0.2">
      <c r="A36" s="8"/>
      <c r="B36" s="12">
        <v>0.8</v>
      </c>
      <c r="C36" s="24">
        <f t="shared" ref="C36:J36" si="17">(C27/12)*0.3</f>
        <v>1133.75</v>
      </c>
      <c r="D36" s="25">
        <f t="shared" si="17"/>
        <v>1295</v>
      </c>
      <c r="E36" s="25">
        <f t="shared" si="17"/>
        <v>1456.25</v>
      </c>
      <c r="F36" s="25">
        <f t="shared" si="17"/>
        <v>1618.7499999999998</v>
      </c>
      <c r="G36" s="25">
        <f t="shared" si="17"/>
        <v>1747.5</v>
      </c>
      <c r="H36" s="25">
        <f t="shared" si="17"/>
        <v>1877.4999999999998</v>
      </c>
      <c r="I36" s="25">
        <f t="shared" si="17"/>
        <v>2007.5</v>
      </c>
      <c r="J36" s="26">
        <f t="shared" si="17"/>
        <v>2136.25</v>
      </c>
    </row>
    <row r="37" spans="1:10" ht="12.75" x14ac:dyDescent="0.2">
      <c r="A37" s="8"/>
      <c r="B37" s="12">
        <v>0.9</v>
      </c>
      <c r="C37" s="27">
        <f t="shared" ref="C37:J37" si="18">(C28/12)*0.3</f>
        <v>1275</v>
      </c>
      <c r="D37" s="10">
        <f t="shared" si="18"/>
        <v>1456.25</v>
      </c>
      <c r="E37" s="10">
        <f t="shared" si="18"/>
        <v>1638.75</v>
      </c>
      <c r="F37" s="10">
        <f t="shared" si="18"/>
        <v>1821.2499999999998</v>
      </c>
      <c r="G37" s="10">
        <f t="shared" si="18"/>
        <v>1966.25</v>
      </c>
      <c r="H37" s="10">
        <f t="shared" si="18"/>
        <v>2112.5</v>
      </c>
      <c r="I37" s="10">
        <f t="shared" si="18"/>
        <v>2257.5</v>
      </c>
      <c r="J37" s="11">
        <f t="shared" si="18"/>
        <v>2403.75</v>
      </c>
    </row>
    <row r="38" spans="1:10" ht="12.75" x14ac:dyDescent="0.2">
      <c r="A38" s="8"/>
      <c r="B38" s="12">
        <v>1</v>
      </c>
      <c r="C38" s="27">
        <f t="shared" ref="C38:J38" si="19">(C29/12)*0.3</f>
        <v>1416.2499999999998</v>
      </c>
      <c r="D38" s="10">
        <f t="shared" si="19"/>
        <v>1618.7499999999998</v>
      </c>
      <c r="E38" s="10">
        <f t="shared" si="19"/>
        <v>1821.2499999999998</v>
      </c>
      <c r="F38" s="10">
        <f t="shared" si="19"/>
        <v>2022.5</v>
      </c>
      <c r="G38" s="10">
        <f t="shared" si="19"/>
        <v>2185</v>
      </c>
      <c r="H38" s="10">
        <f t="shared" si="19"/>
        <v>2346.25</v>
      </c>
      <c r="I38" s="10">
        <f t="shared" si="19"/>
        <v>2508.75</v>
      </c>
      <c r="J38" s="11">
        <f t="shared" si="19"/>
        <v>2670</v>
      </c>
    </row>
    <row r="39" spans="1:10" ht="12.75" x14ac:dyDescent="0.2">
      <c r="A39" s="8"/>
      <c r="B39" s="12">
        <v>1.1000000000000001</v>
      </c>
      <c r="C39" s="27">
        <f t="shared" ref="C39:J39" si="20">(C30/12)*0.3</f>
        <v>1557.5</v>
      </c>
      <c r="D39" s="10">
        <f t="shared" si="20"/>
        <v>1779.9999999999998</v>
      </c>
      <c r="E39" s="10">
        <f t="shared" si="20"/>
        <v>2002.5</v>
      </c>
      <c r="F39" s="10">
        <f t="shared" si="20"/>
        <v>2225</v>
      </c>
      <c r="G39" s="10">
        <f t="shared" si="20"/>
        <v>2403.75</v>
      </c>
      <c r="H39" s="10">
        <f t="shared" si="20"/>
        <v>2581.2499999999995</v>
      </c>
      <c r="I39" s="10">
        <f t="shared" si="20"/>
        <v>2758.75</v>
      </c>
      <c r="J39" s="11">
        <f t="shared" si="20"/>
        <v>2937.4999999999995</v>
      </c>
    </row>
    <row r="40" spans="1:10" ht="12.75" x14ac:dyDescent="0.2">
      <c r="A40" s="8"/>
      <c r="B40" s="15">
        <v>1.2</v>
      </c>
      <c r="C40" s="29">
        <f t="shared" ref="C40:J40" si="21">(C31/12)*0.3</f>
        <v>1700</v>
      </c>
      <c r="D40" s="16">
        <f t="shared" si="21"/>
        <v>1942.5</v>
      </c>
      <c r="E40" s="16">
        <f t="shared" si="21"/>
        <v>2185</v>
      </c>
      <c r="F40" s="16">
        <f t="shared" si="21"/>
        <v>2427.5</v>
      </c>
      <c r="G40" s="16">
        <f t="shared" si="21"/>
        <v>2621.25</v>
      </c>
      <c r="H40" s="16">
        <f t="shared" si="21"/>
        <v>2816.25</v>
      </c>
      <c r="I40" s="16">
        <f t="shared" si="21"/>
        <v>3010</v>
      </c>
      <c r="J40" s="17">
        <f t="shared" si="21"/>
        <v>3203.7499999999995</v>
      </c>
    </row>
    <row r="41" spans="1:10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x14ac:dyDescent="0.2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x14ac:dyDescent="0.2">
      <c r="A43" s="3"/>
      <c r="B43" s="52" t="s">
        <v>12</v>
      </c>
      <c r="C43" s="49"/>
      <c r="D43" s="49"/>
      <c r="E43" s="49"/>
      <c r="F43" s="49"/>
      <c r="G43" s="49"/>
      <c r="H43" s="49"/>
      <c r="I43" s="49"/>
      <c r="J43" s="50"/>
    </row>
    <row r="44" spans="1:10" ht="12.75" x14ac:dyDescent="0.2">
      <c r="A44" s="19"/>
      <c r="B44" s="38"/>
      <c r="C44" s="34" t="s">
        <v>13</v>
      </c>
      <c r="D44" s="34" t="s">
        <v>14</v>
      </c>
      <c r="E44" s="34" t="s">
        <v>15</v>
      </c>
      <c r="F44" s="34" t="s">
        <v>16</v>
      </c>
      <c r="G44" s="34" t="s">
        <v>17</v>
      </c>
      <c r="H44" s="34" t="s">
        <v>18</v>
      </c>
      <c r="I44" s="34" t="s">
        <v>19</v>
      </c>
      <c r="J44" s="35" t="s">
        <v>20</v>
      </c>
    </row>
    <row r="45" spans="1:10" ht="12.75" x14ac:dyDescent="0.2">
      <c r="A45" s="8"/>
      <c r="B45" s="12">
        <v>0.8</v>
      </c>
      <c r="C45" s="25">
        <f t="shared" ref="C45:J45" si="22">ROUNDDOWN(((C9/12)*0.3),0)</f>
        <v>1132</v>
      </c>
      <c r="D45" s="25">
        <f t="shared" si="22"/>
        <v>1294</v>
      </c>
      <c r="E45" s="25">
        <f t="shared" si="22"/>
        <v>1456</v>
      </c>
      <c r="F45" s="25">
        <f t="shared" si="22"/>
        <v>1618</v>
      </c>
      <c r="G45" s="25">
        <f t="shared" si="22"/>
        <v>1747</v>
      </c>
      <c r="H45" s="25">
        <f t="shared" si="22"/>
        <v>1876</v>
      </c>
      <c r="I45" s="25">
        <f t="shared" si="22"/>
        <v>2006</v>
      </c>
      <c r="J45" s="26">
        <f t="shared" si="22"/>
        <v>2135</v>
      </c>
    </row>
    <row r="46" spans="1:10" ht="12.75" x14ac:dyDescent="0.2">
      <c r="A46" s="8"/>
      <c r="B46" s="12">
        <v>0.9</v>
      </c>
      <c r="C46" s="10">
        <f t="shared" ref="C46:J46" si="23">ROUNDDOWN(((C10/12)*0.3),0)</f>
        <v>1274</v>
      </c>
      <c r="D46" s="10">
        <f t="shared" si="23"/>
        <v>1456</v>
      </c>
      <c r="E46" s="10">
        <f t="shared" si="23"/>
        <v>1638</v>
      </c>
      <c r="F46" s="10">
        <f t="shared" si="23"/>
        <v>1820</v>
      </c>
      <c r="G46" s="10">
        <f t="shared" si="23"/>
        <v>1965</v>
      </c>
      <c r="H46" s="10">
        <f t="shared" si="23"/>
        <v>2111</v>
      </c>
      <c r="I46" s="10">
        <f t="shared" si="23"/>
        <v>2257</v>
      </c>
      <c r="J46" s="11">
        <f t="shared" si="23"/>
        <v>2402</v>
      </c>
    </row>
    <row r="47" spans="1:10" ht="12.75" x14ac:dyDescent="0.2">
      <c r="A47" s="8"/>
      <c r="B47" s="12">
        <v>1</v>
      </c>
      <c r="C47" s="10">
        <f t="shared" ref="C47:J47" si="24">ROUNDDOWN(((C11/12)*0.3),0)</f>
        <v>1415</v>
      </c>
      <c r="D47" s="10">
        <f t="shared" si="24"/>
        <v>1618</v>
      </c>
      <c r="E47" s="10">
        <f t="shared" si="24"/>
        <v>1820</v>
      </c>
      <c r="F47" s="10">
        <f t="shared" si="24"/>
        <v>2022</v>
      </c>
      <c r="G47" s="10">
        <f t="shared" si="24"/>
        <v>2184</v>
      </c>
      <c r="H47" s="10">
        <f t="shared" si="24"/>
        <v>2346</v>
      </c>
      <c r="I47" s="10">
        <f t="shared" si="24"/>
        <v>2507</v>
      </c>
      <c r="J47" s="11">
        <f t="shared" si="24"/>
        <v>2669</v>
      </c>
    </row>
    <row r="48" spans="1:10" ht="12.75" x14ac:dyDescent="0.2">
      <c r="A48" s="8"/>
      <c r="B48" s="12">
        <v>1.1000000000000001</v>
      </c>
      <c r="C48" s="10">
        <f t="shared" ref="C48:J48" si="25">ROUNDDOWN(((C12/12)*0.3),0)</f>
        <v>1557</v>
      </c>
      <c r="D48" s="10">
        <f t="shared" si="25"/>
        <v>1779</v>
      </c>
      <c r="E48" s="10">
        <f t="shared" si="25"/>
        <v>2002</v>
      </c>
      <c r="F48" s="10">
        <f t="shared" si="25"/>
        <v>2224</v>
      </c>
      <c r="G48" s="10">
        <f t="shared" si="25"/>
        <v>2402</v>
      </c>
      <c r="H48" s="10">
        <f t="shared" si="25"/>
        <v>2580</v>
      </c>
      <c r="I48" s="10">
        <f t="shared" si="25"/>
        <v>2758</v>
      </c>
      <c r="J48" s="11">
        <f t="shared" si="25"/>
        <v>2936</v>
      </c>
    </row>
    <row r="49" spans="1:12" ht="12.75" x14ac:dyDescent="0.2">
      <c r="A49" s="8"/>
      <c r="B49" s="15">
        <v>1.2</v>
      </c>
      <c r="C49" s="16">
        <f t="shared" ref="C49:J49" si="26">ROUNDDOWN(((C13/12)*0.3),0)</f>
        <v>1698</v>
      </c>
      <c r="D49" s="16">
        <f t="shared" si="26"/>
        <v>1941</v>
      </c>
      <c r="E49" s="16">
        <f t="shared" si="26"/>
        <v>2184</v>
      </c>
      <c r="F49" s="16">
        <f t="shared" si="26"/>
        <v>2427</v>
      </c>
      <c r="G49" s="16">
        <f t="shared" si="26"/>
        <v>2621</v>
      </c>
      <c r="H49" s="16">
        <f t="shared" si="26"/>
        <v>2815</v>
      </c>
      <c r="I49" s="16">
        <f t="shared" si="26"/>
        <v>3009</v>
      </c>
      <c r="J49" s="17">
        <f t="shared" si="26"/>
        <v>3203</v>
      </c>
    </row>
    <row r="50" spans="1:12" ht="12.75" x14ac:dyDescent="0.2">
      <c r="A50" s="8"/>
      <c r="B50" s="8"/>
      <c r="C50" s="10"/>
      <c r="D50" s="10"/>
      <c r="E50" s="10"/>
      <c r="F50" s="10"/>
      <c r="G50" s="10"/>
      <c r="H50" s="10"/>
      <c r="I50" s="10"/>
      <c r="J50" s="10"/>
    </row>
    <row r="51" spans="1:12" ht="12.75" x14ac:dyDescent="0.2">
      <c r="A51" s="8"/>
      <c r="B51" s="42" t="s">
        <v>27</v>
      </c>
      <c r="C51" s="43"/>
      <c r="D51" s="43"/>
      <c r="E51" s="43"/>
      <c r="F51" s="43"/>
      <c r="G51" s="43"/>
      <c r="H51" s="43"/>
      <c r="I51" s="43"/>
      <c r="J51" s="43"/>
    </row>
    <row r="52" spans="1:12" ht="12.75" x14ac:dyDescent="0.2">
      <c r="A52" s="8"/>
      <c r="B52" s="43"/>
      <c r="C52" s="43"/>
      <c r="D52" s="43"/>
      <c r="E52" s="43"/>
      <c r="F52" s="43"/>
      <c r="G52" s="43"/>
      <c r="H52" s="43"/>
      <c r="I52" s="43"/>
      <c r="J52" s="43"/>
    </row>
    <row r="53" spans="1:12" ht="12.75" x14ac:dyDescent="0.2">
      <c r="A53" s="8"/>
      <c r="B53" s="43"/>
      <c r="C53" s="43"/>
      <c r="D53" s="43"/>
      <c r="E53" s="43"/>
      <c r="F53" s="43"/>
      <c r="G53" s="43"/>
      <c r="H53" s="43"/>
      <c r="I53" s="43"/>
      <c r="J53" s="43"/>
    </row>
    <row r="54" spans="1:12" ht="12.75" x14ac:dyDescent="0.2">
      <c r="A54" s="8"/>
      <c r="B54" s="43"/>
      <c r="C54" s="43"/>
      <c r="D54" s="43"/>
      <c r="E54" s="43"/>
      <c r="F54" s="43"/>
      <c r="G54" s="43"/>
      <c r="H54" s="43"/>
      <c r="I54" s="43"/>
      <c r="J54" s="43"/>
    </row>
    <row r="55" spans="1:12" ht="12.75" x14ac:dyDescent="0.2">
      <c r="A55" s="8"/>
      <c r="B55" s="43"/>
      <c r="C55" s="43"/>
      <c r="D55" s="43"/>
      <c r="E55" s="43"/>
      <c r="F55" s="43"/>
      <c r="G55" s="43"/>
      <c r="H55" s="43"/>
      <c r="I55" s="43"/>
      <c r="J55" s="43"/>
    </row>
    <row r="56" spans="1:12" ht="12.75" x14ac:dyDescent="0.2">
      <c r="A56" s="8"/>
      <c r="B56" s="43"/>
      <c r="C56" s="43"/>
      <c r="D56" s="43"/>
      <c r="E56" s="43"/>
      <c r="F56" s="43"/>
      <c r="G56" s="43"/>
      <c r="H56" s="43"/>
      <c r="I56" s="43"/>
      <c r="J56" s="43"/>
    </row>
    <row r="57" spans="1:12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x14ac:dyDescent="0.2">
      <c r="A59" s="39" t="s">
        <v>21</v>
      </c>
      <c r="B59" s="40"/>
      <c r="C59" s="40"/>
      <c r="D59" s="41"/>
      <c r="E59" s="1"/>
      <c r="F59" s="1"/>
      <c r="G59" s="1"/>
      <c r="H59" s="1"/>
      <c r="I59" s="1"/>
      <c r="J59" s="1"/>
      <c r="K59" s="1"/>
      <c r="L59" s="1"/>
    </row>
    <row r="60" spans="1:12" ht="12.75" x14ac:dyDescent="0.2">
      <c r="A60" s="30" t="s">
        <v>22</v>
      </c>
      <c r="B60" s="10">
        <v>25</v>
      </c>
      <c r="C60" s="10">
        <v>30</v>
      </c>
      <c r="D60" s="11">
        <v>35</v>
      </c>
      <c r="E60" s="1"/>
      <c r="F60" s="1"/>
      <c r="G60" s="1"/>
      <c r="H60" s="1"/>
      <c r="I60" s="1"/>
      <c r="J60" s="1"/>
      <c r="K60" s="1"/>
      <c r="L60" s="1"/>
    </row>
    <row r="61" spans="1:12" ht="12.75" x14ac:dyDescent="0.2">
      <c r="A61" s="30" t="s">
        <v>23</v>
      </c>
      <c r="B61" s="10">
        <f t="shared" ref="B61:D61" si="27">B60*2080</f>
        <v>52000</v>
      </c>
      <c r="C61" s="10">
        <f t="shared" si="27"/>
        <v>62400</v>
      </c>
      <c r="D61" s="11">
        <f t="shared" si="27"/>
        <v>72800</v>
      </c>
      <c r="E61" s="1"/>
      <c r="F61" s="1"/>
      <c r="G61" s="1"/>
      <c r="H61" s="1"/>
      <c r="I61" s="1"/>
      <c r="J61" s="1"/>
      <c r="K61" s="1"/>
      <c r="L61" s="1"/>
    </row>
    <row r="62" spans="1:12" ht="12.75" x14ac:dyDescent="0.2">
      <c r="A62" s="30" t="s">
        <v>24</v>
      </c>
      <c r="B62" s="10">
        <f t="shared" ref="B62:D62" si="28">B61/12</f>
        <v>4333.333333333333</v>
      </c>
      <c r="C62" s="10">
        <f t="shared" si="28"/>
        <v>5200</v>
      </c>
      <c r="D62" s="11">
        <f t="shared" si="28"/>
        <v>6066.666666666667</v>
      </c>
      <c r="E62" s="1"/>
      <c r="F62" s="1"/>
      <c r="G62" s="1"/>
      <c r="H62" s="1"/>
      <c r="I62" s="1"/>
      <c r="J62" s="1"/>
      <c r="K62" s="1"/>
      <c r="L62" s="1"/>
    </row>
    <row r="63" spans="1:12" ht="12.75" x14ac:dyDescent="0.2">
      <c r="A63" s="30" t="s">
        <v>25</v>
      </c>
      <c r="B63" s="10">
        <f t="shared" ref="B63:D63" si="29">B62*0.3</f>
        <v>1299.9999999999998</v>
      </c>
      <c r="C63" s="10">
        <f t="shared" si="29"/>
        <v>1560</v>
      </c>
      <c r="D63" s="11">
        <f t="shared" si="29"/>
        <v>1820</v>
      </c>
      <c r="F63" s="1"/>
      <c r="G63" s="1"/>
      <c r="H63" s="1"/>
      <c r="I63" s="1"/>
      <c r="J63" s="1"/>
      <c r="K63" s="1"/>
      <c r="L63" s="1"/>
    </row>
    <row r="64" spans="1:12" ht="12.75" x14ac:dyDescent="0.2">
      <c r="A64" s="31" t="s">
        <v>26</v>
      </c>
      <c r="B64" s="32">
        <f>B61/C11</f>
        <v>0.9182412149037612</v>
      </c>
      <c r="C64" s="32">
        <f>C61/C11</f>
        <v>1.1018894578845135</v>
      </c>
      <c r="D64" s="33">
        <f>D61/C11</f>
        <v>1.2855377008652658</v>
      </c>
      <c r="F64" s="1"/>
      <c r="G64" s="1"/>
      <c r="H64" s="1"/>
      <c r="I64" s="1"/>
      <c r="J64" s="1"/>
      <c r="K64" s="1"/>
      <c r="L64" s="1"/>
    </row>
    <row r="65" spans="1:12" ht="12.75" x14ac:dyDescent="0.2">
      <c r="F65" s="1"/>
      <c r="G65" s="1"/>
      <c r="H65" s="1"/>
      <c r="I65" s="1"/>
      <c r="J65" s="1"/>
      <c r="K65" s="1"/>
      <c r="L65" s="1"/>
    </row>
    <row r="66" spans="1:12" ht="12.75" x14ac:dyDescent="0.2">
      <c r="F66" s="1"/>
      <c r="G66" s="1"/>
      <c r="H66" s="1"/>
      <c r="I66" s="1"/>
      <c r="J66" s="1"/>
      <c r="K66" s="1"/>
      <c r="L66" s="1"/>
    </row>
    <row r="67" spans="1:12" ht="12.75" x14ac:dyDescent="0.2">
      <c r="F67" s="1"/>
      <c r="G67" s="1"/>
      <c r="H67" s="1"/>
      <c r="I67" s="1"/>
      <c r="J67" s="1"/>
      <c r="K67" s="1"/>
      <c r="L67" s="1"/>
    </row>
    <row r="68" spans="1:12" ht="12.75" x14ac:dyDescent="0.2">
      <c r="F68" s="1"/>
      <c r="G68" s="1"/>
      <c r="H68" s="1"/>
      <c r="I68" s="1"/>
      <c r="J68" s="1"/>
      <c r="K68" s="1"/>
      <c r="L68" s="1"/>
    </row>
    <row r="69" spans="1:12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</sheetData>
  <mergeCells count="7">
    <mergeCell ref="A59:D59"/>
    <mergeCell ref="B51:J56"/>
    <mergeCell ref="B6:J6"/>
    <mergeCell ref="B16:J16"/>
    <mergeCell ref="B25:J25"/>
    <mergeCell ref="B34:J34"/>
    <mergeCell ref="B43:J43"/>
  </mergeCells>
  <pageMargins left="0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E. Sammons</dc:creator>
  <cp:lastModifiedBy>Parker E. Sammons</cp:lastModifiedBy>
  <cp:lastPrinted>2024-06-03T17:20:08Z</cp:lastPrinted>
  <dcterms:created xsi:type="dcterms:W3CDTF">2024-06-03T17:02:52Z</dcterms:created>
  <dcterms:modified xsi:type="dcterms:W3CDTF">2024-06-03T20:19:16Z</dcterms:modified>
</cp:coreProperties>
</file>